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tL\Desktop\DOKLADY K AKCÍM\2021\Likvidace betonových pražců v obvodu OŘ Praha 2022 - 2023\"/>
    </mc:Choice>
  </mc:AlternateContent>
  <bookViews>
    <workbookView xWindow="0" yWindow="0" windowWidth="23040" windowHeight="8595" activeTab="1"/>
  </bookViews>
  <sheets>
    <sheet name="Rekapitulace stavby" sheetId="1" r:id="rId1"/>
    <sheet name="2021 - Likvidace betonový..." sheetId="2" r:id="rId2"/>
  </sheets>
  <definedNames>
    <definedName name="_xlnm._FilterDatabase" localSheetId="1" hidden="1">'2021 - Likvidace betonový...'!$C$114:$K$125</definedName>
    <definedName name="_xlnm.Print_Titles" localSheetId="1">'2021 - Likvidace betonový...'!$114:$114</definedName>
    <definedName name="_xlnm.Print_Titles" localSheetId="0">'Rekapitulace stavby'!$92:$92</definedName>
    <definedName name="_xlnm.Print_Area" localSheetId="1">'2021 - Likvidace betonový...'!$C$104:$K$125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24" i="2"/>
  <c r="BH124" i="2"/>
  <c r="BG124" i="2"/>
  <c r="BF124" i="2"/>
  <c r="T124" i="2"/>
  <c r="T123" i="2"/>
  <c r="R124" i="2"/>
  <c r="R123" i="2" s="1"/>
  <c r="P124" i="2"/>
  <c r="P123" i="2"/>
  <c r="BI118" i="2"/>
  <c r="F35" i="2" s="1"/>
  <c r="BH118" i="2"/>
  <c r="BG118" i="2"/>
  <c r="BF118" i="2"/>
  <c r="T118" i="2"/>
  <c r="T117" i="2" s="1"/>
  <c r="T116" i="2" s="1"/>
  <c r="T115" i="2" s="1"/>
  <c r="R118" i="2"/>
  <c r="R117" i="2" s="1"/>
  <c r="R116" i="2" s="1"/>
  <c r="R115" i="2" s="1"/>
  <c r="P118" i="2"/>
  <c r="P117" i="2" s="1"/>
  <c r="P116" i="2" s="1"/>
  <c r="P115" i="2" s="1"/>
  <c r="AU95" i="1" s="1"/>
  <c r="AU94" i="1" s="1"/>
  <c r="J112" i="2"/>
  <c r="F111" i="2"/>
  <c r="F109" i="2"/>
  <c r="E107" i="2"/>
  <c r="J90" i="2"/>
  <c r="F89" i="2"/>
  <c r="F87" i="2"/>
  <c r="E85" i="2"/>
  <c r="J19" i="2"/>
  <c r="E19" i="2"/>
  <c r="J111" i="2"/>
  <c r="J18" i="2"/>
  <c r="J16" i="2"/>
  <c r="E16" i="2"/>
  <c r="F112" i="2"/>
  <c r="J15" i="2"/>
  <c r="J10" i="2"/>
  <c r="J109" i="2"/>
  <c r="L90" i="1"/>
  <c r="AM90" i="1"/>
  <c r="AM89" i="1"/>
  <c r="L89" i="1"/>
  <c r="AM87" i="1"/>
  <c r="L87" i="1"/>
  <c r="L85" i="1"/>
  <c r="L84" i="1"/>
  <c r="BK124" i="2"/>
  <c r="J124" i="2"/>
  <c r="BK118" i="2"/>
  <c r="J118" i="2"/>
  <c r="AS94" i="1"/>
  <c r="J87" i="2" l="1"/>
  <c r="J89" i="2"/>
  <c r="F90" i="2"/>
  <c r="BE118" i="2"/>
  <c r="BE124" i="2"/>
  <c r="BD95" i="1"/>
  <c r="BK117" i="2"/>
  <c r="J117" i="2"/>
  <c r="J96" i="2" s="1"/>
  <c r="BK123" i="2"/>
  <c r="J123" i="2"/>
  <c r="J97" i="2"/>
  <c r="F32" i="2"/>
  <c r="BA95" i="1" s="1"/>
  <c r="BA94" i="1" s="1"/>
  <c r="W30" i="1" s="1"/>
  <c r="F33" i="2"/>
  <c r="BB95" i="1" s="1"/>
  <c r="BB94" i="1" s="1"/>
  <c r="W31" i="1" s="1"/>
  <c r="J32" i="2"/>
  <c r="AW95" i="1" s="1"/>
  <c r="F34" i="2"/>
  <c r="BC95" i="1"/>
  <c r="BC94" i="1" s="1"/>
  <c r="W32" i="1" s="1"/>
  <c r="BD94" i="1"/>
  <c r="W33" i="1"/>
  <c r="BK116" i="2" l="1"/>
  <c r="J116" i="2" s="1"/>
  <c r="J95" i="2" s="1"/>
  <c r="AY94" i="1"/>
  <c r="AW94" i="1"/>
  <c r="AK30" i="1" s="1"/>
  <c r="AX94" i="1"/>
  <c r="F31" i="2"/>
  <c r="AZ95" i="1" s="1"/>
  <c r="AZ94" i="1" s="1"/>
  <c r="W29" i="1" s="1"/>
  <c r="J31" i="2"/>
  <c r="AV95" i="1" s="1"/>
  <c r="AT95" i="1" s="1"/>
  <c r="BK115" i="2" l="1"/>
  <c r="J115" i="2"/>
  <c r="J94" i="2"/>
  <c r="AV94" i="1"/>
  <c r="AK29" i="1" s="1"/>
  <c r="AT94" i="1" l="1"/>
  <c r="J28" i="2"/>
  <c r="AG95" i="1"/>
  <c r="AG94" i="1" s="1"/>
  <c r="AN94" i="1" s="1"/>
  <c r="AN95" i="1" l="1"/>
  <c r="J37" i="2"/>
  <c r="AK26" i="1"/>
  <c r="AK35" i="1" s="1"/>
</calcChain>
</file>

<file path=xl/sharedStrings.xml><?xml version="1.0" encoding="utf-8"?>
<sst xmlns="http://schemas.openxmlformats.org/spreadsheetml/2006/main" count="324" uniqueCount="131">
  <si>
    <t>Export Komplet</t>
  </si>
  <si>
    <t/>
  </si>
  <si>
    <t>2.0</t>
  </si>
  <si>
    <t>ZAMOK</t>
  </si>
  <si>
    <t>False</t>
  </si>
  <si>
    <t>{f2de112c-635a-49ef-90c6-2fd063d5ba1c}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</si>
  <si>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</si>
  <si>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</si>
  <si>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</si>
  <si>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</si>
  <si>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</si>
  <si>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</si>
  <si>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</si>
  <si>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</si>
  <si>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</si>
  <si>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</si>
  <si>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</si>
  <si>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Likvidace betonových pražců a prefabrikátů v obvodu OŘ Praha 2022-2023</t>
  </si>
  <si>
    <t>KSO:</t>
  </si>
  <si>
    <t>CC-CZ:</t>
  </si>
  <si>
    <t>Místo:</t>
  </si>
  <si>
    <t xml:space="preserve"> </t>
  </si>
  <si>
    <t>Datum:</t>
  </si>
  <si>
    <t>25. 6. 2021</t>
  </si>
  <si>
    <t>Zadavatel:</t>
  </si>
  <si>
    <t>IČ:</t>
  </si>
  <si>
    <t>Ing. Aleš Bednář</t>
  </si>
  <si>
    <t>DIČ:</t>
  </si>
  <si>
    <t>Uchazeč:</t>
  </si>
  <si>
    <t>Vyplň údaj</t>
  </si>
  <si>
    <t>Projektant:</t>
  </si>
  <si>
    <t>True</t>
  </si>
  <si>
    <t>Zpracovatel:</t>
  </si>
  <si>
    <t>Lukáš Kot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</si>
  <si>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</si>
  <si>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</si>
  <si>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</si>
  <si>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</si>
  <si>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</si>
  <si>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</si>
  <si>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</si>
  <si>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</si>
  <si>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</si>
  <si>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</si>
  <si>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</si>
  <si>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</si>
  <si>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</si>
  <si>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</si>
  <si>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</si>
  <si>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</si>
  <si>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</si>
  <si>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</si>
  <si>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</si>
  <si>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</si>
  <si>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</si>
  <si>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</si>
  <si>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</si>
  <si>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</si>
  <si>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</si>
  <si>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</si>
  <si>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</si>
  <si>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</si>
  <si>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</si>
  <si>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</si>
  <si>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</si>
  <si>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</si>
  <si>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</si>
  <si>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</si>
  <si>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</si>
  <si>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</si>
  <si>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</si>
  <si>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</si>
  <si>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</si>
  <si>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</si>
  <si>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</si>
  <si>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</si>
  <si>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</si>
  <si>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</si>
  <si>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</si>
  <si>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</si>
  <si>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</si>
  <si>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</si>
  <si>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</si>
  <si>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</si>
  <si>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</si>
  <si>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</si>
  <si>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</si>
  <si>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</si>
  <si>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</si>
  <si>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</si>
  <si>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</si>
  <si>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</si>
  <si>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</si>
  <si>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</si>
  <si>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</si>
  <si>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</si>
  <si>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</si>
  <si>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</si>
  <si>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</si>
  <si>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</si>
  <si>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</si>
  <si>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</si>
  <si>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</si>
  <si>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</si>
  <si>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</si>
  <si>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</si>
  <si>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</si>
  <si>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</si>
  <si>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</si>
  <si>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</si>
  <si>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</si>
  <si>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5906105020</t>
  </si>
  <si>
    <t>Demontáž pražce betonový</t>
  </si>
  <si>
    <t>kus</t>
  </si>
  <si>
    <t>4</t>
  </si>
  <si>
    <t>162121503</t>
  </si>
  <si>
    <t>PP</t>
  </si>
  <si>
    <t>Demontáž pražce betonový. Poznámka: 1. V cenách jsou započteny náklady na manipulaci, demontáž, odstrojení do součástí.</t>
  </si>
  <si>
    <t>P</t>
  </si>
  <si>
    <t>Poznámka k položce:_x000D_
DEMONTÁŽ PODKLADNIC_x000D_
kus = prežec</t>
  </si>
  <si>
    <t>VV</t>
  </si>
  <si>
    <t>15000</t>
  </si>
  <si>
    <t>Součet</t>
  </si>
  <si>
    <t>OST</t>
  </si>
  <si>
    <t>Ostatní</t>
  </si>
  <si>
    <t>R9909000500</t>
  </si>
  <si>
    <t xml:space="preserve">Poplatek za naložení, odvoz a likvidaci odpadu betonových pražců a ostatních prefabrikátů. </t>
  </si>
  <si>
    <t>t</t>
  </si>
  <si>
    <t>512</t>
  </si>
  <si>
    <t>177956573</t>
  </si>
  <si>
    <t>Sborník UOŽI 01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</si>
</sst>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1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28" t="s">
        <v>14</v>
      </c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P5" s="21"/>
      <c r="AQ5" s="21"/>
      <c r="AR5" s="19"/>
      <c r="BE5" s="225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30" t="s">
        <v>17</v>
      </c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29"/>
      <c r="AP6" s="21"/>
      <c r="AQ6" s="21"/>
      <c r="AR6" s="19"/>
      <c r="BE6" s="226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26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26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26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26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26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26"/>
      <c r="BS12" s="16" t="s">
        <v>6</v>
      </c>
    </row>
    <row r="13" spans="1:74" s="1" customFormat="1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26"/>
      <c r="BS13" s="16" t="s">
        <v>6</v>
      </c>
    </row>
    <row r="14" spans="1:74">
      <c r="B14" s="20"/>
      <c r="C14" s="21"/>
      <c r="D14" s="21"/>
      <c r="E14" s="231" t="s">
        <v>29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  <c r="AF14" s="232"/>
      <c r="AG14" s="232"/>
      <c r="AH14" s="232"/>
      <c r="AI14" s="232"/>
      <c r="AJ14" s="232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26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26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26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26"/>
      <c r="BS17" s="16" t="s">
        <v>31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26"/>
      <c r="BS18" s="16" t="s">
        <v>6</v>
      </c>
    </row>
    <row r="19" spans="1:71" s="1" customFormat="1" ht="12" customHeight="1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26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26"/>
      <c r="BS20" s="16" t="s">
        <v>31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26"/>
    </row>
    <row r="22" spans="1:71" s="1" customFormat="1" ht="12" customHeight="1">
      <c r="B22" s="20"/>
      <c r="C22" s="21"/>
      <c r="D22" s="28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26"/>
    </row>
    <row r="23" spans="1:71" s="1" customFormat="1" ht="16.5" customHeight="1">
      <c r="B23" s="20"/>
      <c r="C23" s="21"/>
      <c r="D23" s="21"/>
      <c r="E23" s="233" t="s">
        <v>1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  <c r="AF23" s="233"/>
      <c r="AG23" s="233"/>
      <c r="AH23" s="233"/>
      <c r="AI23" s="233"/>
      <c r="AJ23" s="233"/>
      <c r="AK23" s="233"/>
      <c r="AL23" s="233"/>
      <c r="AM23" s="233"/>
      <c r="AN23" s="233"/>
      <c r="AO23" s="21"/>
      <c r="AP23" s="21"/>
      <c r="AQ23" s="21"/>
      <c r="AR23" s="19"/>
      <c r="BE23" s="226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26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26"/>
    </row>
    <row r="26" spans="1:71" s="2" customFormat="1" ht="25.9" customHeight="1">
      <c r="A26" s="33"/>
      <c r="B26" s="34"/>
      <c r="C26" s="35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34">
        <f>ROUND(AG94,2)</f>
        <v>0</v>
      </c>
      <c r="AL26" s="235"/>
      <c r="AM26" s="235"/>
      <c r="AN26" s="235"/>
      <c r="AO26" s="235"/>
      <c r="AP26" s="35"/>
      <c r="AQ26" s="35"/>
      <c r="AR26" s="38"/>
      <c r="BE26" s="226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26"/>
    </row>
    <row r="28" spans="1:71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36" t="s">
        <v>36</v>
      </c>
      <c r="M28" s="236"/>
      <c r="N28" s="236"/>
      <c r="O28" s="236"/>
      <c r="P28" s="236"/>
      <c r="Q28" s="35"/>
      <c r="R28" s="35"/>
      <c r="S28" s="35"/>
      <c r="T28" s="35"/>
      <c r="U28" s="35"/>
      <c r="V28" s="35"/>
      <c r="W28" s="236" t="s">
        <v>37</v>
      </c>
      <c r="X28" s="236"/>
      <c r="Y28" s="236"/>
      <c r="Z28" s="236"/>
      <c r="AA28" s="236"/>
      <c r="AB28" s="236"/>
      <c r="AC28" s="236"/>
      <c r="AD28" s="236"/>
      <c r="AE28" s="236"/>
      <c r="AF28" s="35"/>
      <c r="AG28" s="35"/>
      <c r="AH28" s="35"/>
      <c r="AI28" s="35"/>
      <c r="AJ28" s="35"/>
      <c r="AK28" s="236" t="s">
        <v>38</v>
      </c>
      <c r="AL28" s="236"/>
      <c r="AM28" s="236"/>
      <c r="AN28" s="236"/>
      <c r="AO28" s="236"/>
      <c r="AP28" s="35"/>
      <c r="AQ28" s="35"/>
      <c r="AR28" s="38"/>
      <c r="BE28" s="226"/>
    </row>
    <row r="29" spans="1:71" s="3" customFormat="1" ht="14.45" customHeight="1">
      <c r="B29" s="39"/>
      <c r="C29" s="40"/>
      <c r="D29" s="28" t="s">
        <v>39</v>
      </c>
      <c r="E29" s="40"/>
      <c r="F29" s="28" t="s">
        <v>40</v>
      </c>
      <c r="G29" s="40"/>
      <c r="H29" s="40"/>
      <c r="I29" s="40"/>
      <c r="J29" s="40"/>
      <c r="K29" s="40"/>
      <c r="L29" s="239">
        <v>0.21</v>
      </c>
      <c r="M29" s="238"/>
      <c r="N29" s="238"/>
      <c r="O29" s="238"/>
      <c r="P29" s="238"/>
      <c r="Q29" s="40"/>
      <c r="R29" s="40"/>
      <c r="S29" s="40"/>
      <c r="T29" s="40"/>
      <c r="U29" s="40"/>
      <c r="V29" s="40"/>
      <c r="W29" s="237">
        <f>ROUND(AZ94, 2)</f>
        <v>0</v>
      </c>
      <c r="X29" s="238"/>
      <c r="Y29" s="238"/>
      <c r="Z29" s="238"/>
      <c r="AA29" s="238"/>
      <c r="AB29" s="238"/>
      <c r="AC29" s="238"/>
      <c r="AD29" s="238"/>
      <c r="AE29" s="238"/>
      <c r="AF29" s="40"/>
      <c r="AG29" s="40"/>
      <c r="AH29" s="40"/>
      <c r="AI29" s="40"/>
      <c r="AJ29" s="40"/>
      <c r="AK29" s="237">
        <f>ROUND(AV94, 2)</f>
        <v>0</v>
      </c>
      <c r="AL29" s="238"/>
      <c r="AM29" s="238"/>
      <c r="AN29" s="238"/>
      <c r="AO29" s="238"/>
      <c r="AP29" s="40"/>
      <c r="AQ29" s="40"/>
      <c r="AR29" s="41"/>
      <c r="BE29" s="227"/>
    </row>
    <row r="30" spans="1:71" s="3" customFormat="1" ht="14.45" customHeight="1">
      <c r="B30" s="39"/>
      <c r="C30" s="40"/>
      <c r="D30" s="40"/>
      <c r="E30" s="40"/>
      <c r="F30" s="28" t="s">
        <v>41</v>
      </c>
      <c r="G30" s="40"/>
      <c r="H30" s="40"/>
      <c r="I30" s="40"/>
      <c r="J30" s="40"/>
      <c r="K30" s="40"/>
      <c r="L30" s="239">
        <v>0.15</v>
      </c>
      <c r="M30" s="238"/>
      <c r="N30" s="238"/>
      <c r="O30" s="238"/>
      <c r="P30" s="238"/>
      <c r="Q30" s="40"/>
      <c r="R30" s="40"/>
      <c r="S30" s="40"/>
      <c r="T30" s="40"/>
      <c r="U30" s="40"/>
      <c r="V30" s="40"/>
      <c r="W30" s="237">
        <f>ROUND(BA94, 2)</f>
        <v>0</v>
      </c>
      <c r="X30" s="238"/>
      <c r="Y30" s="238"/>
      <c r="Z30" s="238"/>
      <c r="AA30" s="238"/>
      <c r="AB30" s="238"/>
      <c r="AC30" s="238"/>
      <c r="AD30" s="238"/>
      <c r="AE30" s="238"/>
      <c r="AF30" s="40"/>
      <c r="AG30" s="40"/>
      <c r="AH30" s="40"/>
      <c r="AI30" s="40"/>
      <c r="AJ30" s="40"/>
      <c r="AK30" s="237">
        <f>ROUND(AW94, 2)</f>
        <v>0</v>
      </c>
      <c r="AL30" s="238"/>
      <c r="AM30" s="238"/>
      <c r="AN30" s="238"/>
      <c r="AO30" s="238"/>
      <c r="AP30" s="40"/>
      <c r="AQ30" s="40"/>
      <c r="AR30" s="41"/>
      <c r="BE30" s="227"/>
    </row>
    <row r="31" spans="1:71" s="3" customFormat="1" ht="14.45" hidden="1" customHeight="1">
      <c r="B31" s="39"/>
      <c r="C31" s="40"/>
      <c r="D31" s="40"/>
      <c r="E31" s="40"/>
      <c r="F31" s="28" t="s">
        <v>42</v>
      </c>
      <c r="G31" s="40"/>
      <c r="H31" s="40"/>
      <c r="I31" s="40"/>
      <c r="J31" s="40"/>
      <c r="K31" s="40"/>
      <c r="L31" s="239">
        <v>0.21</v>
      </c>
      <c r="M31" s="238"/>
      <c r="N31" s="238"/>
      <c r="O31" s="238"/>
      <c r="P31" s="238"/>
      <c r="Q31" s="40"/>
      <c r="R31" s="40"/>
      <c r="S31" s="40"/>
      <c r="T31" s="40"/>
      <c r="U31" s="40"/>
      <c r="V31" s="40"/>
      <c r="W31" s="237">
        <f>ROUND(BB94, 2)</f>
        <v>0</v>
      </c>
      <c r="X31" s="238"/>
      <c r="Y31" s="238"/>
      <c r="Z31" s="238"/>
      <c r="AA31" s="238"/>
      <c r="AB31" s="238"/>
      <c r="AC31" s="238"/>
      <c r="AD31" s="238"/>
      <c r="AE31" s="238"/>
      <c r="AF31" s="40"/>
      <c r="AG31" s="40"/>
      <c r="AH31" s="40"/>
      <c r="AI31" s="40"/>
      <c r="AJ31" s="40"/>
      <c r="AK31" s="237">
        <v>0</v>
      </c>
      <c r="AL31" s="238"/>
      <c r="AM31" s="238"/>
      <c r="AN31" s="238"/>
      <c r="AO31" s="238"/>
      <c r="AP31" s="40"/>
      <c r="AQ31" s="40"/>
      <c r="AR31" s="41"/>
      <c r="BE31" s="227"/>
    </row>
    <row r="32" spans="1:71" s="3" customFormat="1" ht="14.45" hidden="1" customHeight="1">
      <c r="B32" s="39"/>
      <c r="C32" s="40"/>
      <c r="D32" s="40"/>
      <c r="E32" s="40"/>
      <c r="F32" s="28" t="s">
        <v>43</v>
      </c>
      <c r="G32" s="40"/>
      <c r="H32" s="40"/>
      <c r="I32" s="40"/>
      <c r="J32" s="40"/>
      <c r="K32" s="40"/>
      <c r="L32" s="239">
        <v>0.15</v>
      </c>
      <c r="M32" s="238"/>
      <c r="N32" s="238"/>
      <c r="O32" s="238"/>
      <c r="P32" s="238"/>
      <c r="Q32" s="40"/>
      <c r="R32" s="40"/>
      <c r="S32" s="40"/>
      <c r="T32" s="40"/>
      <c r="U32" s="40"/>
      <c r="V32" s="40"/>
      <c r="W32" s="237">
        <f>ROUND(BC94, 2)</f>
        <v>0</v>
      </c>
      <c r="X32" s="238"/>
      <c r="Y32" s="238"/>
      <c r="Z32" s="238"/>
      <c r="AA32" s="238"/>
      <c r="AB32" s="238"/>
      <c r="AC32" s="238"/>
      <c r="AD32" s="238"/>
      <c r="AE32" s="238"/>
      <c r="AF32" s="40"/>
      <c r="AG32" s="40"/>
      <c r="AH32" s="40"/>
      <c r="AI32" s="40"/>
      <c r="AJ32" s="40"/>
      <c r="AK32" s="237">
        <v>0</v>
      </c>
      <c r="AL32" s="238"/>
      <c r="AM32" s="238"/>
      <c r="AN32" s="238"/>
      <c r="AO32" s="238"/>
      <c r="AP32" s="40"/>
      <c r="AQ32" s="40"/>
      <c r="AR32" s="41"/>
      <c r="BE32" s="227"/>
    </row>
    <row r="33" spans="1:57" s="3" customFormat="1" ht="14.45" hidden="1" customHeight="1">
      <c r="B33" s="39"/>
      <c r="C33" s="40"/>
      <c r="D33" s="40"/>
      <c r="E33" s="40"/>
      <c r="F33" s="28" t="s">
        <v>44</v>
      </c>
      <c r="G33" s="40"/>
      <c r="H33" s="40"/>
      <c r="I33" s="40"/>
      <c r="J33" s="40"/>
      <c r="K33" s="40"/>
      <c r="L33" s="239">
        <v>0</v>
      </c>
      <c r="M33" s="238"/>
      <c r="N33" s="238"/>
      <c r="O33" s="238"/>
      <c r="P33" s="238"/>
      <c r="Q33" s="40"/>
      <c r="R33" s="40"/>
      <c r="S33" s="40"/>
      <c r="T33" s="40"/>
      <c r="U33" s="40"/>
      <c r="V33" s="40"/>
      <c r="W33" s="237">
        <f>ROUND(BD94, 2)</f>
        <v>0</v>
      </c>
      <c r="X33" s="238"/>
      <c r="Y33" s="238"/>
      <c r="Z33" s="238"/>
      <c r="AA33" s="238"/>
      <c r="AB33" s="238"/>
      <c r="AC33" s="238"/>
      <c r="AD33" s="238"/>
      <c r="AE33" s="238"/>
      <c r="AF33" s="40"/>
      <c r="AG33" s="40"/>
      <c r="AH33" s="40"/>
      <c r="AI33" s="40"/>
      <c r="AJ33" s="40"/>
      <c r="AK33" s="237">
        <v>0</v>
      </c>
      <c r="AL33" s="238"/>
      <c r="AM33" s="238"/>
      <c r="AN33" s="238"/>
      <c r="AO33" s="238"/>
      <c r="AP33" s="40"/>
      <c r="AQ33" s="40"/>
      <c r="AR33" s="41"/>
      <c r="BE33" s="227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26"/>
    </row>
    <row r="35" spans="1:57" s="2" customFormat="1" ht="25.9" customHeight="1">
      <c r="A35" s="33"/>
      <c r="B35" s="34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240" t="s">
        <v>47</v>
      </c>
      <c r="Y35" s="241"/>
      <c r="Z35" s="241"/>
      <c r="AA35" s="241"/>
      <c r="AB35" s="241"/>
      <c r="AC35" s="44"/>
      <c r="AD35" s="44"/>
      <c r="AE35" s="44"/>
      <c r="AF35" s="44"/>
      <c r="AG35" s="44"/>
      <c r="AH35" s="44"/>
      <c r="AI35" s="44"/>
      <c r="AJ35" s="44"/>
      <c r="AK35" s="242">
        <f>SUM(AK26:AK33)</f>
        <v>0</v>
      </c>
      <c r="AL35" s="241"/>
      <c r="AM35" s="241"/>
      <c r="AN35" s="241"/>
      <c r="AO35" s="243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48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49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>
      <c r="A60" s="33"/>
      <c r="B60" s="34"/>
      <c r="C60" s="35"/>
      <c r="D60" s="51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50</v>
      </c>
      <c r="AI60" s="37"/>
      <c r="AJ60" s="37"/>
      <c r="AK60" s="37"/>
      <c r="AL60" s="37"/>
      <c r="AM60" s="51" t="s">
        <v>51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>
      <c r="A64" s="33"/>
      <c r="B64" s="34"/>
      <c r="C64" s="35"/>
      <c r="D64" s="48" t="s">
        <v>52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53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>
      <c r="A75" s="33"/>
      <c r="B75" s="34"/>
      <c r="C75" s="35"/>
      <c r="D75" s="51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50</v>
      </c>
      <c r="AI75" s="37"/>
      <c r="AJ75" s="37"/>
      <c r="AK75" s="37"/>
      <c r="AL75" s="37"/>
      <c r="AM75" s="51" t="s">
        <v>51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2021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44" t="str">
        <f>K6</f>
        <v>Likvidace betonových pražců a prefabrikátů v obvodu OŘ Praha 2022-2023</v>
      </c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5"/>
      <c r="AH85" s="245"/>
      <c r="AI85" s="245"/>
      <c r="AJ85" s="245"/>
      <c r="AK85" s="245"/>
      <c r="AL85" s="245"/>
      <c r="AM85" s="245"/>
      <c r="AN85" s="245"/>
      <c r="AO85" s="245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46" t="str">
        <f>IF(AN8= "","",AN8)</f>
        <v>25. 6. 2021</v>
      </c>
      <c r="AN87" s="246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Ing. Aleš Bednář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47" t="str">
        <f>IF(E17="","",E17)</f>
        <v xml:space="preserve"> </v>
      </c>
      <c r="AN89" s="248"/>
      <c r="AO89" s="248"/>
      <c r="AP89" s="248"/>
      <c r="AQ89" s="35"/>
      <c r="AR89" s="38"/>
      <c r="AS89" s="249" t="s">
        <v>55</v>
      </c>
      <c r="AT89" s="250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32</v>
      </c>
      <c r="AJ90" s="35"/>
      <c r="AK90" s="35"/>
      <c r="AL90" s="35"/>
      <c r="AM90" s="247" t="str">
        <f>IF(E20="","",E20)</f>
        <v>Lukáš Kot</v>
      </c>
      <c r="AN90" s="248"/>
      <c r="AO90" s="248"/>
      <c r="AP90" s="248"/>
      <c r="AQ90" s="35"/>
      <c r="AR90" s="38"/>
      <c r="AS90" s="251"/>
      <c r="AT90" s="252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3"/>
      <c r="AT91" s="254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55" t="s">
        <v>56</v>
      </c>
      <c r="D92" s="256"/>
      <c r="E92" s="256"/>
      <c r="F92" s="256"/>
      <c r="G92" s="256"/>
      <c r="H92" s="72"/>
      <c r="I92" s="257" t="s">
        <v>57</v>
      </c>
      <c r="J92" s="256"/>
      <c r="K92" s="256"/>
      <c r="L92" s="256"/>
      <c r="M92" s="256"/>
      <c r="N92" s="256"/>
      <c r="O92" s="256"/>
      <c r="P92" s="256"/>
      <c r="Q92" s="256"/>
      <c r="R92" s="256"/>
      <c r="S92" s="256"/>
      <c r="T92" s="256"/>
      <c r="U92" s="256"/>
      <c r="V92" s="256"/>
      <c r="W92" s="256"/>
      <c r="X92" s="256"/>
      <c r="Y92" s="256"/>
      <c r="Z92" s="256"/>
      <c r="AA92" s="256"/>
      <c r="AB92" s="256"/>
      <c r="AC92" s="256"/>
      <c r="AD92" s="256"/>
      <c r="AE92" s="256"/>
      <c r="AF92" s="256"/>
      <c r="AG92" s="258" t="s">
        <v>58</v>
      </c>
      <c r="AH92" s="256"/>
      <c r="AI92" s="256"/>
      <c r="AJ92" s="256"/>
      <c r="AK92" s="256"/>
      <c r="AL92" s="256"/>
      <c r="AM92" s="256"/>
      <c r="AN92" s="257" t="s">
        <v>59</v>
      </c>
      <c r="AO92" s="256"/>
      <c r="AP92" s="259"/>
      <c r="AQ92" s="73" t="s">
        <v>60</v>
      </c>
      <c r="AR92" s="38"/>
      <c r="AS92" s="74" t="s">
        <v>61</v>
      </c>
      <c r="AT92" s="75" t="s">
        <v>62</v>
      </c>
      <c r="AU92" s="75" t="s">
        <v>63</v>
      </c>
      <c r="AV92" s="75" t="s">
        <v>64</v>
      </c>
      <c r="AW92" s="75" t="s">
        <v>65</v>
      </c>
      <c r="AX92" s="75" t="s">
        <v>66</v>
      </c>
      <c r="AY92" s="75" t="s">
        <v>67</v>
      </c>
      <c r="AZ92" s="75" t="s">
        <v>68</v>
      </c>
      <c r="BA92" s="75" t="s">
        <v>69</v>
      </c>
      <c r="BB92" s="75" t="s">
        <v>70</v>
      </c>
      <c r="BC92" s="75" t="s">
        <v>71</v>
      </c>
      <c r="BD92" s="76" t="s">
        <v>72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73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3">
        <f>ROUND(AG95,2)</f>
        <v>0</v>
      </c>
      <c r="AH94" s="263"/>
      <c r="AI94" s="263"/>
      <c r="AJ94" s="263"/>
      <c r="AK94" s="263"/>
      <c r="AL94" s="263"/>
      <c r="AM94" s="263"/>
      <c r="AN94" s="264">
        <f>SUM(AG94,AT94)</f>
        <v>0</v>
      </c>
      <c r="AO94" s="264"/>
      <c r="AP94" s="264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74</v>
      </c>
      <c r="BT94" s="90" t="s">
        <v>75</v>
      </c>
      <c r="BV94" s="90" t="s">
        <v>76</v>
      </c>
      <c r="BW94" s="90" t="s">
        <v>5</v>
      </c>
      <c r="BX94" s="90" t="s">
        <v>77</v>
      </c>
      <c r="CL94" s="90" t="s">
        <v>1</v>
      </c>
    </row>
    <row r="95" spans="1:90" s="7" customFormat="1" ht="37.5" customHeight="1">
      <c r="A95" s="91" t="s">
        <v>78</v>
      </c>
      <c r="B95" s="92"/>
      <c r="C95" s="93"/>
      <c r="D95" s="262" t="s">
        <v>14</v>
      </c>
      <c r="E95" s="262"/>
      <c r="F95" s="262"/>
      <c r="G95" s="262"/>
      <c r="H95" s="262"/>
      <c r="I95" s="94"/>
      <c r="J95" s="262" t="s">
        <v>17</v>
      </c>
      <c r="K95" s="262"/>
      <c r="L95" s="262"/>
      <c r="M95" s="262"/>
      <c r="N95" s="262"/>
      <c r="O95" s="262"/>
      <c r="P95" s="262"/>
      <c r="Q95" s="262"/>
      <c r="R95" s="262"/>
      <c r="S95" s="262"/>
      <c r="T95" s="262"/>
      <c r="U95" s="262"/>
      <c r="V95" s="262"/>
      <c r="W95" s="262"/>
      <c r="X95" s="262"/>
      <c r="Y95" s="262"/>
      <c r="Z95" s="262"/>
      <c r="AA95" s="262"/>
      <c r="AB95" s="262"/>
      <c r="AC95" s="262"/>
      <c r="AD95" s="262"/>
      <c r="AE95" s="262"/>
      <c r="AF95" s="262"/>
      <c r="AG95" s="260">
        <f>'2021 - Likvidace betonový...'!J28</f>
        <v>0</v>
      </c>
      <c r="AH95" s="261"/>
      <c r="AI95" s="261"/>
      <c r="AJ95" s="261"/>
      <c r="AK95" s="261"/>
      <c r="AL95" s="261"/>
      <c r="AM95" s="261"/>
      <c r="AN95" s="260">
        <f>SUM(AG95,AT95)</f>
        <v>0</v>
      </c>
      <c r="AO95" s="261"/>
      <c r="AP95" s="261"/>
      <c r="AQ95" s="95" t="s">
        <v>79</v>
      </c>
      <c r="AR95" s="96"/>
      <c r="AS95" s="97">
        <v>0</v>
      </c>
      <c r="AT95" s="98">
        <f>ROUND(SUM(AV95:AW95),2)</f>
        <v>0</v>
      </c>
      <c r="AU95" s="99">
        <f>'2021 - Likvidace betonový...'!P115</f>
        <v>0</v>
      </c>
      <c r="AV95" s="98">
        <f>'2021 - Likvidace betonový...'!J31</f>
        <v>0</v>
      </c>
      <c r="AW95" s="98">
        <f>'2021 - Likvidace betonový...'!J32</f>
        <v>0</v>
      </c>
      <c r="AX95" s="98">
        <f>'2021 - Likvidace betonový...'!J33</f>
        <v>0</v>
      </c>
      <c r="AY95" s="98">
        <f>'2021 - Likvidace betonový...'!J34</f>
        <v>0</v>
      </c>
      <c r="AZ95" s="98">
        <f>'2021 - Likvidace betonový...'!F31</f>
        <v>0</v>
      </c>
      <c r="BA95" s="98">
        <f>'2021 - Likvidace betonový...'!F32</f>
        <v>0</v>
      </c>
      <c r="BB95" s="98">
        <f>'2021 - Likvidace betonový...'!F33</f>
        <v>0</v>
      </c>
      <c r="BC95" s="98">
        <f>'2021 - Likvidace betonový...'!F34</f>
        <v>0</v>
      </c>
      <c r="BD95" s="100">
        <f>'2021 - Likvidace betonový...'!F35</f>
        <v>0</v>
      </c>
      <c r="BT95" s="101" t="s">
        <v>80</v>
      </c>
      <c r="BU95" s="101" t="s">
        <v>81</v>
      </c>
      <c r="BV95" s="101" t="s">
        <v>76</v>
      </c>
      <c r="BW95" s="101" t="s">
        <v>5</v>
      </c>
      <c r="BX95" s="101" t="s">
        <v>77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M3nRUPvINrZBTYhGhbzxEWj70gLDcshQbpKFRw/sIDzDBqZs1BaykQ0oivQX91BJouXhcyW2Pv1SOSPUSuhBxg==" saltValue="GBtccJgXgXDoGDfq7qkXxzhzmjDoLmMxDAadL6HITDqfwPVhU2f8zryVjBEjNmBuKEfQdyhJ1wq4d1hpRMB3f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1 - Likvidace betonový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abSelected="1" topLeftCell="A106" workbookViewId="0">
      <selection activeCell="I118" sqref="I118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5</v>
      </c>
    </row>
    <row r="3" spans="1:46" s="1" customFormat="1" ht="6.95" hidden="1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82</v>
      </c>
    </row>
    <row r="4" spans="1:46" s="1" customFormat="1" ht="24.95" hidden="1" customHeight="1">
      <c r="B4" s="19"/>
      <c r="D4" s="104" t="s">
        <v>83</v>
      </c>
      <c r="L4" s="19"/>
      <c r="M4" s="105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2" customFormat="1" ht="12" hidden="1" customHeight="1">
      <c r="A6" s="33"/>
      <c r="B6" s="38"/>
      <c r="C6" s="33"/>
      <c r="D6" s="106" t="s">
        <v>16</v>
      </c>
      <c r="E6" s="33"/>
      <c r="F6" s="33"/>
      <c r="G6" s="33"/>
      <c r="H6" s="33"/>
      <c r="I6" s="33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30" hidden="1" customHeight="1">
      <c r="A7" s="33"/>
      <c r="B7" s="38"/>
      <c r="C7" s="33"/>
      <c r="D7" s="33"/>
      <c r="E7" s="266" t="s">
        <v>17</v>
      </c>
      <c r="F7" s="267"/>
      <c r="G7" s="267"/>
      <c r="H7" s="267"/>
      <c r="I7" s="33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 hidden="1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hidden="1" customHeight="1">
      <c r="A9" s="33"/>
      <c r="B9" s="38"/>
      <c r="C9" s="33"/>
      <c r="D9" s="106" t="s">
        <v>18</v>
      </c>
      <c r="E9" s="33"/>
      <c r="F9" s="107" t="s">
        <v>1</v>
      </c>
      <c r="G9" s="33"/>
      <c r="H9" s="33"/>
      <c r="I9" s="106" t="s">
        <v>19</v>
      </c>
      <c r="J9" s="107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06" t="s">
        <v>20</v>
      </c>
      <c r="E10" s="33"/>
      <c r="F10" s="107" t="s">
        <v>21</v>
      </c>
      <c r="G10" s="33"/>
      <c r="H10" s="33"/>
      <c r="I10" s="106" t="s">
        <v>22</v>
      </c>
      <c r="J10" s="108" t="str">
        <f>'Rekapitulace stavby'!AN8</f>
        <v>25. 6. 2021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hidden="1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06" t="s">
        <v>24</v>
      </c>
      <c r="E12" s="33"/>
      <c r="F12" s="33"/>
      <c r="G12" s="33"/>
      <c r="H12" s="33"/>
      <c r="I12" s="106" t="s">
        <v>25</v>
      </c>
      <c r="J12" s="107" t="s">
        <v>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hidden="1" customHeight="1">
      <c r="A13" s="33"/>
      <c r="B13" s="38"/>
      <c r="C13" s="33"/>
      <c r="D13" s="33"/>
      <c r="E13" s="107" t="s">
        <v>26</v>
      </c>
      <c r="F13" s="33"/>
      <c r="G13" s="33"/>
      <c r="H13" s="33"/>
      <c r="I13" s="106" t="s">
        <v>27</v>
      </c>
      <c r="J13" s="107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hidden="1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hidden="1" customHeight="1">
      <c r="A15" s="33"/>
      <c r="B15" s="38"/>
      <c r="C15" s="33"/>
      <c r="D15" s="106" t="s">
        <v>28</v>
      </c>
      <c r="E15" s="33"/>
      <c r="F15" s="33"/>
      <c r="G15" s="33"/>
      <c r="H15" s="33"/>
      <c r="I15" s="106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hidden="1" customHeight="1">
      <c r="A16" s="33"/>
      <c r="B16" s="38"/>
      <c r="C16" s="33"/>
      <c r="D16" s="33"/>
      <c r="E16" s="268" t="str">
        <f>'Rekapitulace stavby'!E14</f>
        <v>Vyplň údaj</v>
      </c>
      <c r="F16" s="269"/>
      <c r="G16" s="269"/>
      <c r="H16" s="269"/>
      <c r="I16" s="106" t="s">
        <v>27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hidden="1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hidden="1" customHeight="1">
      <c r="A18" s="33"/>
      <c r="B18" s="38"/>
      <c r="C18" s="33"/>
      <c r="D18" s="106" t="s">
        <v>30</v>
      </c>
      <c r="E18" s="33"/>
      <c r="F18" s="33"/>
      <c r="G18" s="33"/>
      <c r="H18" s="33"/>
      <c r="I18" s="106" t="s">
        <v>25</v>
      </c>
      <c r="J18" s="107" t="str">
        <f>IF('Rekapitulace stavby'!AN16="","",'Rekapitulace stavby'!AN16)</f>
        <v/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hidden="1" customHeight="1">
      <c r="A19" s="33"/>
      <c r="B19" s="38"/>
      <c r="C19" s="33"/>
      <c r="D19" s="33"/>
      <c r="E19" s="107" t="str">
        <f>IF('Rekapitulace stavby'!E17="","",'Rekapitulace stavby'!E17)</f>
        <v xml:space="preserve"> </v>
      </c>
      <c r="F19" s="33"/>
      <c r="G19" s="33"/>
      <c r="H19" s="33"/>
      <c r="I19" s="106" t="s">
        <v>27</v>
      </c>
      <c r="J19" s="107" t="str">
        <f>IF('Rekapitulace stavby'!AN17="","",'Rekapitulace stavby'!AN17)</f>
        <v/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hidden="1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hidden="1" customHeight="1">
      <c r="A21" s="33"/>
      <c r="B21" s="38"/>
      <c r="C21" s="33"/>
      <c r="D21" s="106" t="s">
        <v>32</v>
      </c>
      <c r="E21" s="33"/>
      <c r="F21" s="33"/>
      <c r="G21" s="33"/>
      <c r="H21" s="33"/>
      <c r="I21" s="106" t="s">
        <v>25</v>
      </c>
      <c r="J21" s="107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hidden="1" customHeight="1">
      <c r="A22" s="33"/>
      <c r="B22" s="38"/>
      <c r="C22" s="33"/>
      <c r="D22" s="33"/>
      <c r="E22" s="107" t="s">
        <v>33</v>
      </c>
      <c r="F22" s="33"/>
      <c r="G22" s="33"/>
      <c r="H22" s="33"/>
      <c r="I22" s="106" t="s">
        <v>27</v>
      </c>
      <c r="J22" s="107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hidden="1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hidden="1" customHeight="1">
      <c r="A24" s="33"/>
      <c r="B24" s="38"/>
      <c r="C24" s="33"/>
      <c r="D24" s="106" t="s">
        <v>34</v>
      </c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hidden="1" customHeight="1">
      <c r="A25" s="109"/>
      <c r="B25" s="110"/>
      <c r="C25" s="109"/>
      <c r="D25" s="109"/>
      <c r="E25" s="270" t="s">
        <v>1</v>
      </c>
      <c r="F25" s="270"/>
      <c r="G25" s="270"/>
      <c r="H25" s="270"/>
      <c r="I25" s="109"/>
      <c r="J25" s="109"/>
      <c r="K25" s="109"/>
      <c r="L25" s="111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</row>
    <row r="26" spans="1:31" s="2" customFormat="1" ht="6.95" hidden="1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112"/>
      <c r="E27" s="112"/>
      <c r="F27" s="112"/>
      <c r="G27" s="112"/>
      <c r="H27" s="112"/>
      <c r="I27" s="112"/>
      <c r="J27" s="112"/>
      <c r="K27" s="112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hidden="1" customHeight="1">
      <c r="A28" s="33"/>
      <c r="B28" s="38"/>
      <c r="C28" s="33"/>
      <c r="D28" s="113" t="s">
        <v>35</v>
      </c>
      <c r="E28" s="33"/>
      <c r="F28" s="33"/>
      <c r="G28" s="33"/>
      <c r="H28" s="33"/>
      <c r="I28" s="33"/>
      <c r="J28" s="114">
        <f>ROUND(J115,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2"/>
      <c r="E29" s="112"/>
      <c r="F29" s="112"/>
      <c r="G29" s="112"/>
      <c r="H29" s="112"/>
      <c r="I29" s="112"/>
      <c r="J29" s="112"/>
      <c r="K29" s="11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hidden="1" customHeight="1">
      <c r="A30" s="33"/>
      <c r="B30" s="38"/>
      <c r="C30" s="33"/>
      <c r="D30" s="33"/>
      <c r="E30" s="33"/>
      <c r="F30" s="115" t="s">
        <v>37</v>
      </c>
      <c r="G30" s="33"/>
      <c r="H30" s="33"/>
      <c r="I30" s="115" t="s">
        <v>36</v>
      </c>
      <c r="J30" s="115" t="s">
        <v>38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hidden="1" customHeight="1">
      <c r="A31" s="33"/>
      <c r="B31" s="38"/>
      <c r="C31" s="33"/>
      <c r="D31" s="116" t="s">
        <v>39</v>
      </c>
      <c r="E31" s="106" t="s">
        <v>40</v>
      </c>
      <c r="F31" s="117">
        <f>ROUND((SUM(BE115:BE125)),  2)</f>
        <v>0</v>
      </c>
      <c r="G31" s="33"/>
      <c r="H31" s="33"/>
      <c r="I31" s="118">
        <v>0.21</v>
      </c>
      <c r="J31" s="117">
        <f>ROUND(((SUM(BE115:BE125))*I31),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106" t="s">
        <v>41</v>
      </c>
      <c r="F32" s="117">
        <f>ROUND((SUM(BF115:BF125)),  2)</f>
        <v>0</v>
      </c>
      <c r="G32" s="33"/>
      <c r="H32" s="33"/>
      <c r="I32" s="118">
        <v>0.15</v>
      </c>
      <c r="J32" s="117">
        <f>ROUND(((SUM(BF115:BF125))*I32),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6" t="s">
        <v>42</v>
      </c>
      <c r="F33" s="117">
        <f>ROUND((SUM(BG115:BG125)),  2)</f>
        <v>0</v>
      </c>
      <c r="G33" s="33"/>
      <c r="H33" s="33"/>
      <c r="I33" s="118">
        <v>0.21</v>
      </c>
      <c r="J33" s="117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6" t="s">
        <v>43</v>
      </c>
      <c r="F34" s="117">
        <f>ROUND((SUM(BH115:BH125)),  2)</f>
        <v>0</v>
      </c>
      <c r="G34" s="33"/>
      <c r="H34" s="33"/>
      <c r="I34" s="118">
        <v>0.15</v>
      </c>
      <c r="J34" s="117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44</v>
      </c>
      <c r="F35" s="117">
        <f>ROUND((SUM(BI115:BI125)),  2)</f>
        <v>0</v>
      </c>
      <c r="G35" s="33"/>
      <c r="H35" s="33"/>
      <c r="I35" s="118">
        <v>0</v>
      </c>
      <c r="J35" s="117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hidden="1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hidden="1" customHeight="1">
      <c r="A37" s="33"/>
      <c r="B37" s="38"/>
      <c r="C37" s="119"/>
      <c r="D37" s="120" t="s">
        <v>45</v>
      </c>
      <c r="E37" s="121"/>
      <c r="F37" s="121"/>
      <c r="G37" s="122" t="s">
        <v>46</v>
      </c>
      <c r="H37" s="123" t="s">
        <v>47</v>
      </c>
      <c r="I37" s="121"/>
      <c r="J37" s="124">
        <f>SUM(J28:J35)</f>
        <v>0</v>
      </c>
      <c r="K37" s="125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hidden="1" customHeight="1">
      <c r="B39" s="19"/>
      <c r="L39" s="19"/>
    </row>
    <row r="40" spans="1:31" s="1" customFormat="1" ht="14.45" hidden="1" customHeight="1">
      <c r="B40" s="19"/>
      <c r="L40" s="19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26" t="s">
        <v>48</v>
      </c>
      <c r="E50" s="127"/>
      <c r="F50" s="127"/>
      <c r="G50" s="126" t="s">
        <v>49</v>
      </c>
      <c r="H50" s="127"/>
      <c r="I50" s="127"/>
      <c r="J50" s="127"/>
      <c r="K50" s="127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3"/>
      <c r="B61" s="38"/>
      <c r="C61" s="33"/>
      <c r="D61" s="128" t="s">
        <v>50</v>
      </c>
      <c r="E61" s="129"/>
      <c r="F61" s="130" t="s">
        <v>51</v>
      </c>
      <c r="G61" s="128" t="s">
        <v>50</v>
      </c>
      <c r="H61" s="129"/>
      <c r="I61" s="129"/>
      <c r="J61" s="131" t="s">
        <v>51</v>
      </c>
      <c r="K61" s="12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3"/>
      <c r="B65" s="38"/>
      <c r="C65" s="33"/>
      <c r="D65" s="126" t="s">
        <v>52</v>
      </c>
      <c r="E65" s="132"/>
      <c r="F65" s="132"/>
      <c r="G65" s="126" t="s">
        <v>53</v>
      </c>
      <c r="H65" s="132"/>
      <c r="I65" s="132"/>
      <c r="J65" s="132"/>
      <c r="K65" s="13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3"/>
      <c r="B76" s="38"/>
      <c r="C76" s="33"/>
      <c r="D76" s="128" t="s">
        <v>50</v>
      </c>
      <c r="E76" s="129"/>
      <c r="F76" s="130" t="s">
        <v>51</v>
      </c>
      <c r="G76" s="128" t="s">
        <v>50</v>
      </c>
      <c r="H76" s="129"/>
      <c r="I76" s="129"/>
      <c r="J76" s="131" t="s">
        <v>51</v>
      </c>
      <c r="K76" s="12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3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84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30" hidden="1" customHeight="1">
      <c r="A85" s="33"/>
      <c r="B85" s="34"/>
      <c r="C85" s="35"/>
      <c r="D85" s="35"/>
      <c r="E85" s="244" t="str">
        <f>E7</f>
        <v>Likvidace betonových pražců a prefabrikátů v obvodu OŘ Praha 2022-2023</v>
      </c>
      <c r="F85" s="271"/>
      <c r="G85" s="271"/>
      <c r="H85" s="27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hidden="1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hidden="1" customHeight="1">
      <c r="A87" s="33"/>
      <c r="B87" s="34"/>
      <c r="C87" s="28" t="s">
        <v>20</v>
      </c>
      <c r="D87" s="35"/>
      <c r="E87" s="35"/>
      <c r="F87" s="26" t="str">
        <f>F10</f>
        <v xml:space="preserve"> </v>
      </c>
      <c r="G87" s="35"/>
      <c r="H87" s="35"/>
      <c r="I87" s="28" t="s">
        <v>22</v>
      </c>
      <c r="J87" s="65" t="str">
        <f>IF(J10="","",J10)</f>
        <v>25. 6. 2021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hidden="1" customHeight="1">
      <c r="A89" s="33"/>
      <c r="B89" s="34"/>
      <c r="C89" s="28" t="s">
        <v>24</v>
      </c>
      <c r="D89" s="35"/>
      <c r="E89" s="35"/>
      <c r="F89" s="26" t="str">
        <f>E13</f>
        <v>Ing. Aleš Bednář</v>
      </c>
      <c r="G89" s="35"/>
      <c r="H89" s="35"/>
      <c r="I89" s="28" t="s">
        <v>30</v>
      </c>
      <c r="J89" s="31" t="str">
        <f>E19</f>
        <v xml:space="preserve"> 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hidden="1" customHeight="1">
      <c r="A90" s="33"/>
      <c r="B90" s="34"/>
      <c r="C90" s="28" t="s">
        <v>28</v>
      </c>
      <c r="D90" s="35"/>
      <c r="E90" s="35"/>
      <c r="F90" s="26" t="str">
        <f>IF(E16="","",E16)</f>
        <v>Vyplň údaj</v>
      </c>
      <c r="G90" s="35"/>
      <c r="H90" s="35"/>
      <c r="I90" s="28" t="s">
        <v>32</v>
      </c>
      <c r="J90" s="31" t="str">
        <f>E22</f>
        <v>Lukáš Kot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hidden="1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hidden="1" customHeight="1">
      <c r="A92" s="33"/>
      <c r="B92" s="34"/>
      <c r="C92" s="137" t="s">
        <v>85</v>
      </c>
      <c r="D92" s="138"/>
      <c r="E92" s="138"/>
      <c r="F92" s="138"/>
      <c r="G92" s="138"/>
      <c r="H92" s="138"/>
      <c r="I92" s="138"/>
      <c r="J92" s="139" t="s">
        <v>86</v>
      </c>
      <c r="K92" s="138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hidden="1" customHeight="1">
      <c r="A94" s="33"/>
      <c r="B94" s="34"/>
      <c r="C94" s="140" t="s">
        <v>87</v>
      </c>
      <c r="D94" s="35"/>
      <c r="E94" s="35"/>
      <c r="F94" s="35"/>
      <c r="G94" s="35"/>
      <c r="H94" s="35"/>
      <c r="I94" s="35"/>
      <c r="J94" s="83">
        <f>J115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88</v>
      </c>
    </row>
    <row r="95" spans="1:47" s="9" customFormat="1" ht="24.95" hidden="1" customHeight="1">
      <c r="B95" s="141"/>
      <c r="C95" s="142"/>
      <c r="D95" s="143" t="s">
        <v>89</v>
      </c>
      <c r="E95" s="144"/>
      <c r="F95" s="144"/>
      <c r="G95" s="144"/>
      <c r="H95" s="144"/>
      <c r="I95" s="144"/>
      <c r="J95" s="145">
        <f>J116</f>
        <v>0</v>
      </c>
      <c r="K95" s="142"/>
      <c r="L95" s="146"/>
    </row>
    <row r="96" spans="1:47" s="10" customFormat="1" ht="19.899999999999999" hidden="1" customHeight="1">
      <c r="B96" s="147"/>
      <c r="C96" s="148"/>
      <c r="D96" s="149" t="s">
        <v>90</v>
      </c>
      <c r="E96" s="150"/>
      <c r="F96" s="150"/>
      <c r="G96" s="150"/>
      <c r="H96" s="150"/>
      <c r="I96" s="150"/>
      <c r="J96" s="151">
        <f>J117</f>
        <v>0</v>
      </c>
      <c r="K96" s="148"/>
      <c r="L96" s="152"/>
    </row>
    <row r="97" spans="1:31" s="10" customFormat="1" ht="19.899999999999999" hidden="1" customHeight="1">
      <c r="B97" s="147"/>
      <c r="C97" s="148"/>
      <c r="D97" s="149" t="s">
        <v>91</v>
      </c>
      <c r="E97" s="150"/>
      <c r="F97" s="150"/>
      <c r="G97" s="150"/>
      <c r="H97" s="150"/>
      <c r="I97" s="150"/>
      <c r="J97" s="151">
        <f>J123</f>
        <v>0</v>
      </c>
      <c r="K97" s="148"/>
      <c r="L97" s="152"/>
    </row>
    <row r="98" spans="1:31" s="2" customFormat="1" ht="21.75" hidden="1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hidden="1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ht="11.25" hidden="1"/>
    <row r="101" spans="1:31" ht="11.25" hidden="1"/>
    <row r="102" spans="1:31" ht="11.25" hidden="1"/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92</v>
      </c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30" customHeight="1">
      <c r="A107" s="33"/>
      <c r="B107" s="34"/>
      <c r="C107" s="35"/>
      <c r="D107" s="35"/>
      <c r="E107" s="244" t="str">
        <f>E7</f>
        <v>Likvidace betonových pražců a prefabrikátů v obvodu OŘ Praha 2022-2023</v>
      </c>
      <c r="F107" s="271"/>
      <c r="G107" s="271"/>
      <c r="H107" s="271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20</v>
      </c>
      <c r="D109" s="35"/>
      <c r="E109" s="35"/>
      <c r="F109" s="26" t="str">
        <f>F10</f>
        <v xml:space="preserve"> </v>
      </c>
      <c r="G109" s="35"/>
      <c r="H109" s="35"/>
      <c r="I109" s="28" t="s">
        <v>22</v>
      </c>
      <c r="J109" s="65" t="str">
        <f>IF(J10="","",J10)</f>
        <v>25. 6. 2021</v>
      </c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5.2" customHeight="1">
      <c r="A111" s="33"/>
      <c r="B111" s="34"/>
      <c r="C111" s="28" t="s">
        <v>24</v>
      </c>
      <c r="D111" s="35"/>
      <c r="E111" s="35"/>
      <c r="F111" s="26" t="str">
        <f>E13</f>
        <v>Ing. Aleš Bednář</v>
      </c>
      <c r="G111" s="35"/>
      <c r="H111" s="35"/>
      <c r="I111" s="28" t="s">
        <v>30</v>
      </c>
      <c r="J111" s="31" t="str">
        <f>E19</f>
        <v xml:space="preserve"> 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5.2" customHeight="1">
      <c r="A112" s="33"/>
      <c r="B112" s="34"/>
      <c r="C112" s="28" t="s">
        <v>28</v>
      </c>
      <c r="D112" s="35"/>
      <c r="E112" s="35"/>
      <c r="F112" s="26" t="str">
        <f>IF(E16="","",E16)</f>
        <v>Vyplň údaj</v>
      </c>
      <c r="G112" s="35"/>
      <c r="H112" s="35"/>
      <c r="I112" s="28" t="s">
        <v>32</v>
      </c>
      <c r="J112" s="31" t="str">
        <f>E22</f>
        <v>Lukáš Kot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0.3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1" customFormat="1" ht="29.25" customHeight="1">
      <c r="A114" s="153"/>
      <c r="B114" s="154"/>
      <c r="C114" s="155" t="s">
        <v>93</v>
      </c>
      <c r="D114" s="156" t="s">
        <v>60</v>
      </c>
      <c r="E114" s="156" t="s">
        <v>56</v>
      </c>
      <c r="F114" s="156" t="s">
        <v>57</v>
      </c>
      <c r="G114" s="156" t="s">
        <v>94</v>
      </c>
      <c r="H114" s="156" t="s">
        <v>95</v>
      </c>
      <c r="I114" s="156" t="s">
        <v>96</v>
      </c>
      <c r="J114" s="156" t="s">
        <v>86</v>
      </c>
      <c r="K114" s="157" t="s">
        <v>97</v>
      </c>
      <c r="L114" s="158"/>
      <c r="M114" s="74" t="s">
        <v>1</v>
      </c>
      <c r="N114" s="75" t="s">
        <v>39</v>
      </c>
      <c r="O114" s="75" t="s">
        <v>98</v>
      </c>
      <c r="P114" s="75" t="s">
        <v>99</v>
      </c>
      <c r="Q114" s="75" t="s">
        <v>100</v>
      </c>
      <c r="R114" s="75" t="s">
        <v>101</v>
      </c>
      <c r="S114" s="75" t="s">
        <v>102</v>
      </c>
      <c r="T114" s="76" t="s">
        <v>103</v>
      </c>
      <c r="U114" s="15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/>
    </row>
    <row r="115" spans="1:65" s="2" customFormat="1" ht="22.9" customHeight="1">
      <c r="A115" s="33"/>
      <c r="B115" s="34"/>
      <c r="C115" s="81" t="s">
        <v>104</v>
      </c>
      <c r="D115" s="35"/>
      <c r="E115" s="35"/>
      <c r="F115" s="35"/>
      <c r="G115" s="35"/>
      <c r="H115" s="35"/>
      <c r="I115" s="35"/>
      <c r="J115" s="159">
        <f>BK115</f>
        <v>0</v>
      </c>
      <c r="K115" s="35"/>
      <c r="L115" s="38"/>
      <c r="M115" s="77"/>
      <c r="N115" s="160"/>
      <c r="O115" s="78"/>
      <c r="P115" s="161">
        <f>P116</f>
        <v>0</v>
      </c>
      <c r="Q115" s="78"/>
      <c r="R115" s="161">
        <f>R116</f>
        <v>0</v>
      </c>
      <c r="S115" s="78"/>
      <c r="T115" s="162">
        <f>T116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74</v>
      </c>
      <c r="AU115" s="16" t="s">
        <v>88</v>
      </c>
      <c r="BK115" s="163">
        <f>BK116</f>
        <v>0</v>
      </c>
    </row>
    <row r="116" spans="1:65" s="12" customFormat="1" ht="25.9" customHeight="1">
      <c r="B116" s="164"/>
      <c r="C116" s="165"/>
      <c r="D116" s="166" t="s">
        <v>74</v>
      </c>
      <c r="E116" s="167" t="s">
        <v>105</v>
      </c>
      <c r="F116" s="167" t="s">
        <v>106</v>
      </c>
      <c r="G116" s="165"/>
      <c r="H116" s="165"/>
      <c r="I116" s="168"/>
      <c r="J116" s="169">
        <f>BK116</f>
        <v>0</v>
      </c>
      <c r="K116" s="165"/>
      <c r="L116" s="170"/>
      <c r="M116" s="171"/>
      <c r="N116" s="172"/>
      <c r="O116" s="172"/>
      <c r="P116" s="173">
        <f>P117+P123</f>
        <v>0</v>
      </c>
      <c r="Q116" s="172"/>
      <c r="R116" s="173">
        <f>R117+R123</f>
        <v>0</v>
      </c>
      <c r="S116" s="172"/>
      <c r="T116" s="174">
        <f>T117+T123</f>
        <v>0</v>
      </c>
      <c r="AR116" s="175" t="s">
        <v>80</v>
      </c>
      <c r="AT116" s="176" t="s">
        <v>74</v>
      </c>
      <c r="AU116" s="176" t="s">
        <v>75</v>
      </c>
      <c r="AY116" s="175" t="s">
        <v>107</v>
      </c>
      <c r="BK116" s="177">
        <f>BK117+BK123</f>
        <v>0</v>
      </c>
    </row>
    <row r="117" spans="1:65" s="12" customFormat="1" ht="22.9" customHeight="1">
      <c r="B117" s="164"/>
      <c r="C117" s="165"/>
      <c r="D117" s="166" t="s">
        <v>74</v>
      </c>
      <c r="E117" s="178" t="s">
        <v>108</v>
      </c>
      <c r="F117" s="178" t="s">
        <v>109</v>
      </c>
      <c r="G117" s="165"/>
      <c r="H117" s="165"/>
      <c r="I117" s="168"/>
      <c r="J117" s="179">
        <f>BK117</f>
        <v>0</v>
      </c>
      <c r="K117" s="165"/>
      <c r="L117" s="170"/>
      <c r="M117" s="171"/>
      <c r="N117" s="172"/>
      <c r="O117" s="172"/>
      <c r="P117" s="173">
        <f>SUM(P118:P122)</f>
        <v>0</v>
      </c>
      <c r="Q117" s="172"/>
      <c r="R117" s="173">
        <f>SUM(R118:R122)</f>
        <v>0</v>
      </c>
      <c r="S117" s="172"/>
      <c r="T117" s="174">
        <f>SUM(T118:T122)</f>
        <v>0</v>
      </c>
      <c r="AR117" s="175" t="s">
        <v>80</v>
      </c>
      <c r="AT117" s="176" t="s">
        <v>74</v>
      </c>
      <c r="AU117" s="176" t="s">
        <v>80</v>
      </c>
      <c r="AY117" s="175" t="s">
        <v>107</v>
      </c>
      <c r="BK117" s="177">
        <f>SUM(BK118:BK122)</f>
        <v>0</v>
      </c>
    </row>
    <row r="118" spans="1:65" s="2" customFormat="1" ht="16.5" customHeight="1">
      <c r="A118" s="33"/>
      <c r="B118" s="34"/>
      <c r="C118" s="180" t="s">
        <v>80</v>
      </c>
      <c r="D118" s="180" t="s">
        <v>110</v>
      </c>
      <c r="E118" s="181" t="s">
        <v>111</v>
      </c>
      <c r="F118" s="182" t="s">
        <v>112</v>
      </c>
      <c r="G118" s="183" t="s">
        <v>113</v>
      </c>
      <c r="H118" s="184">
        <v>15000</v>
      </c>
      <c r="I118" s="185"/>
      <c r="J118" s="186">
        <f>ROUND(I118*H118,2)</f>
        <v>0</v>
      </c>
      <c r="K118" s="182" t="s">
        <v>130</v>
      </c>
      <c r="L118" s="38"/>
      <c r="M118" s="187" t="s">
        <v>1</v>
      </c>
      <c r="N118" s="188" t="s">
        <v>40</v>
      </c>
      <c r="O118" s="70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91" t="s">
        <v>114</v>
      </c>
      <c r="AT118" s="191" t="s">
        <v>110</v>
      </c>
      <c r="AU118" s="191" t="s">
        <v>82</v>
      </c>
      <c r="AY118" s="16" t="s">
        <v>107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6" t="s">
        <v>80</v>
      </c>
      <c r="BK118" s="192">
        <f>ROUND(I118*H118,2)</f>
        <v>0</v>
      </c>
      <c r="BL118" s="16" t="s">
        <v>114</v>
      </c>
      <c r="BM118" s="191" t="s">
        <v>115</v>
      </c>
    </row>
    <row r="119" spans="1:65" s="2" customFormat="1" ht="19.5">
      <c r="A119" s="33"/>
      <c r="B119" s="34"/>
      <c r="C119" s="35"/>
      <c r="D119" s="193" t="s">
        <v>116</v>
      </c>
      <c r="E119" s="35"/>
      <c r="F119" s="194" t="s">
        <v>117</v>
      </c>
      <c r="G119" s="35"/>
      <c r="H119" s="35"/>
      <c r="I119" s="195"/>
      <c r="J119" s="35"/>
      <c r="K119" s="35"/>
      <c r="L119" s="38"/>
      <c r="M119" s="196"/>
      <c r="N119" s="197"/>
      <c r="O119" s="70"/>
      <c r="P119" s="70"/>
      <c r="Q119" s="70"/>
      <c r="R119" s="70"/>
      <c r="S119" s="70"/>
      <c r="T119" s="71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116</v>
      </c>
      <c r="AU119" s="16" t="s">
        <v>82</v>
      </c>
    </row>
    <row r="120" spans="1:65" s="2" customFormat="1" ht="29.25">
      <c r="A120" s="33"/>
      <c r="B120" s="34"/>
      <c r="C120" s="35"/>
      <c r="D120" s="193" t="s">
        <v>118</v>
      </c>
      <c r="E120" s="35"/>
      <c r="F120" s="198" t="s">
        <v>119</v>
      </c>
      <c r="G120" s="35"/>
      <c r="H120" s="35"/>
      <c r="I120" s="195"/>
      <c r="J120" s="35"/>
      <c r="K120" s="35"/>
      <c r="L120" s="38"/>
      <c r="M120" s="196"/>
      <c r="N120" s="197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118</v>
      </c>
      <c r="AU120" s="16" t="s">
        <v>82</v>
      </c>
    </row>
    <row r="121" spans="1:65" s="13" customFormat="1" ht="11.25">
      <c r="B121" s="199"/>
      <c r="C121" s="200"/>
      <c r="D121" s="193" t="s">
        <v>120</v>
      </c>
      <c r="E121" s="201" t="s">
        <v>1</v>
      </c>
      <c r="F121" s="202" t="s">
        <v>121</v>
      </c>
      <c r="G121" s="200"/>
      <c r="H121" s="203">
        <v>15000</v>
      </c>
      <c r="I121" s="204"/>
      <c r="J121" s="200"/>
      <c r="K121" s="200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120</v>
      </c>
      <c r="AU121" s="209" t="s">
        <v>82</v>
      </c>
      <c r="AV121" s="13" t="s">
        <v>82</v>
      </c>
      <c r="AW121" s="13" t="s">
        <v>31</v>
      </c>
      <c r="AX121" s="13" t="s">
        <v>75</v>
      </c>
      <c r="AY121" s="209" t="s">
        <v>107</v>
      </c>
    </row>
    <row r="122" spans="1:65" s="14" customFormat="1" ht="11.25">
      <c r="B122" s="210"/>
      <c r="C122" s="211"/>
      <c r="D122" s="193" t="s">
        <v>120</v>
      </c>
      <c r="E122" s="212" t="s">
        <v>1</v>
      </c>
      <c r="F122" s="213" t="s">
        <v>122</v>
      </c>
      <c r="G122" s="211"/>
      <c r="H122" s="214">
        <v>15000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120</v>
      </c>
      <c r="AU122" s="220" t="s">
        <v>82</v>
      </c>
      <c r="AV122" s="14" t="s">
        <v>114</v>
      </c>
      <c r="AW122" s="14" t="s">
        <v>31</v>
      </c>
      <c r="AX122" s="14" t="s">
        <v>80</v>
      </c>
      <c r="AY122" s="220" t="s">
        <v>107</v>
      </c>
    </row>
    <row r="123" spans="1:65" s="12" customFormat="1" ht="22.9" customHeight="1">
      <c r="B123" s="164"/>
      <c r="C123" s="165"/>
      <c r="D123" s="166" t="s">
        <v>74</v>
      </c>
      <c r="E123" s="178" t="s">
        <v>123</v>
      </c>
      <c r="F123" s="178" t="s">
        <v>124</v>
      </c>
      <c r="G123" s="165"/>
      <c r="H123" s="165"/>
      <c r="I123" s="168"/>
      <c r="J123" s="179">
        <f>BK123</f>
        <v>0</v>
      </c>
      <c r="K123" s="165"/>
      <c r="L123" s="170"/>
      <c r="M123" s="171"/>
      <c r="N123" s="172"/>
      <c r="O123" s="172"/>
      <c r="P123" s="173">
        <f>SUM(P124:P125)</f>
        <v>0</v>
      </c>
      <c r="Q123" s="172"/>
      <c r="R123" s="173">
        <f>SUM(R124:R125)</f>
        <v>0</v>
      </c>
      <c r="S123" s="172"/>
      <c r="T123" s="174">
        <f>SUM(T124:T125)</f>
        <v>0</v>
      </c>
      <c r="AR123" s="175" t="s">
        <v>114</v>
      </c>
      <c r="AT123" s="176" t="s">
        <v>74</v>
      </c>
      <c r="AU123" s="176" t="s">
        <v>80</v>
      </c>
      <c r="AY123" s="175" t="s">
        <v>107</v>
      </c>
      <c r="BK123" s="177">
        <f>SUM(BK124:BK125)</f>
        <v>0</v>
      </c>
    </row>
    <row r="124" spans="1:65" s="2" customFormat="1" ht="24">
      <c r="A124" s="33"/>
      <c r="B124" s="34"/>
      <c r="C124" s="180" t="s">
        <v>82</v>
      </c>
      <c r="D124" s="180" t="s">
        <v>110</v>
      </c>
      <c r="E124" s="181" t="s">
        <v>125</v>
      </c>
      <c r="F124" s="182" t="s">
        <v>126</v>
      </c>
      <c r="G124" s="183" t="s">
        <v>127</v>
      </c>
      <c r="H124" s="184">
        <v>15000</v>
      </c>
      <c r="I124" s="185"/>
      <c r="J124" s="186">
        <f>ROUND(I124*H124,2)</f>
        <v>0</v>
      </c>
      <c r="K124" s="182" t="s">
        <v>1</v>
      </c>
      <c r="L124" s="38"/>
      <c r="M124" s="187" t="s">
        <v>1</v>
      </c>
      <c r="N124" s="188" t="s">
        <v>40</v>
      </c>
      <c r="O124" s="70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1" t="s">
        <v>128</v>
      </c>
      <c r="AT124" s="191" t="s">
        <v>110</v>
      </c>
      <c r="AU124" s="191" t="s">
        <v>82</v>
      </c>
      <c r="AY124" s="16" t="s">
        <v>107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6" t="s">
        <v>80</v>
      </c>
      <c r="BK124" s="192">
        <f>ROUND(I124*H124,2)</f>
        <v>0</v>
      </c>
      <c r="BL124" s="16" t="s">
        <v>128</v>
      </c>
      <c r="BM124" s="191" t="s">
        <v>129</v>
      </c>
    </row>
    <row r="125" spans="1:65" s="2" customFormat="1" ht="19.5">
      <c r="A125" s="33"/>
      <c r="B125" s="34"/>
      <c r="C125" s="35"/>
      <c r="D125" s="193" t="s">
        <v>116</v>
      </c>
      <c r="E125" s="35"/>
      <c r="F125" s="194" t="s">
        <v>126</v>
      </c>
      <c r="G125" s="35"/>
      <c r="H125" s="35"/>
      <c r="I125" s="195"/>
      <c r="J125" s="35"/>
      <c r="K125" s="35"/>
      <c r="L125" s="38"/>
      <c r="M125" s="221"/>
      <c r="N125" s="222"/>
      <c r="O125" s="223"/>
      <c r="P125" s="223"/>
      <c r="Q125" s="223"/>
      <c r="R125" s="223"/>
      <c r="S125" s="223"/>
      <c r="T125" s="22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116</v>
      </c>
      <c r="AU125" s="16" t="s">
        <v>82</v>
      </c>
    </row>
    <row r="126" spans="1:65" s="2" customFormat="1" ht="6.95" customHeight="1">
      <c r="A126" s="33"/>
      <c r="B126" s="53"/>
      <c r="C126" s="54"/>
      <c r="D126" s="54"/>
      <c r="E126" s="54"/>
      <c r="F126" s="54"/>
      <c r="G126" s="54"/>
      <c r="H126" s="54"/>
      <c r="I126" s="54"/>
      <c r="J126" s="54"/>
      <c r="K126" s="54"/>
      <c r="L126" s="38"/>
      <c r="M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</sheetData>
  <sheetProtection algorithmName="SHA-512" hashValue="I89yYQN04YlBcQq4VoMVkVvV9r/MQeSyDka0YyTv3MMWI9zaIUqcNaO05Ci8Iws1H9e+JUUp7IpmMvCx7Fc/1Q==" saltValue="lMRBqYjQV1jkKGAOU81XxQ==" spinCount="100000" sheet="1" objects="1" scenarios="1" formatColumns="0" formatRows="0" autoFilter="0"/>
  <autoFilter ref="C114:K125"/>
  <mergeCells count="6">
    <mergeCell ref="L2:V2"/>
    <mergeCell ref="E7:H7"/>
    <mergeCell ref="E16:H16"/>
    <mergeCell ref="E25:H25"/>
    <mergeCell ref="E85:H85"/>
    <mergeCell ref="E107:H10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2021 - Likvidace betonový...</vt:lpstr>
      <vt:lpstr>'2021 - Likvidace betonový...'!Názvy_tisku</vt:lpstr>
      <vt:lpstr>'Rekapitulace stavby'!Názvy_tisku</vt:lpstr>
      <vt:lpstr>'2021 - Likvidace betonový...'!Oblast_tisku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 Lukáš</dc:creator>
  <cp:lastModifiedBy>Kot Lukáš</cp:lastModifiedBy>
  <dcterms:created xsi:type="dcterms:W3CDTF">2021-06-25T10:28:22Z</dcterms:created>
  <dcterms:modified xsi:type="dcterms:W3CDTF">2021-06-25T10:29:33Z</dcterms:modified>
</cp:coreProperties>
</file>